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8000" activeTab="0"/>
  </bookViews>
  <sheets>
    <sheet name="Sheet1" sheetId="1" r:id="rId1"/>
    <sheet name="Sheet2" sheetId="2" r:id="rId2"/>
    <sheet name="Sheet3" sheetId="3" r:id="rId3"/>
  </sheets>
  <definedNames>
    <definedName name="control_conversions">'Sheet1'!$D$8</definedName>
    <definedName name="control_p">'Sheet1'!$F$8</definedName>
    <definedName name="control_se">'Sheet1'!$I$8</definedName>
    <definedName name="control_visitors">'Sheet1'!$C$8</definedName>
    <definedName name="p_value">'Sheet1'!$C$20</definedName>
    <definedName name="se_control">'Sheet1'!$I$8</definedName>
    <definedName name="se_variation">'Sheet1'!$I$9</definedName>
    <definedName name="variation_conversions">'Sheet1'!$D$9</definedName>
    <definedName name="variation_p">'Sheet1'!$F$9</definedName>
    <definedName name="variation_se">'Sheet1'!$I$9</definedName>
    <definedName name="variation_visitors">'Sheet1'!$C$9</definedName>
    <definedName name="z_score">'Sheet1'!$C$18</definedName>
  </definedNames>
  <calcPr fullCalcOnLoad="1"/>
</workbook>
</file>

<file path=xl/sharedStrings.xml><?xml version="1.0" encoding="utf-8"?>
<sst xmlns="http://schemas.openxmlformats.org/spreadsheetml/2006/main" count="26" uniqueCount="22">
  <si>
    <t>Brought to you by:</t>
  </si>
  <si>
    <t>Control</t>
  </si>
  <si>
    <t>Variation</t>
  </si>
  <si>
    <t>Visitors</t>
  </si>
  <si>
    <t>Conversions</t>
  </si>
  <si>
    <t>How to use it?</t>
  </si>
  <si>
    <t>Conversion Rate</t>
  </si>
  <si>
    <t>Standard Error</t>
  </si>
  <si>
    <t>95% Conversion Rate Limits</t>
  </si>
  <si>
    <t>From</t>
  </si>
  <si>
    <t>To</t>
  </si>
  <si>
    <t>99% Conversion Rate Limits</t>
  </si>
  <si>
    <t>Z-score</t>
  </si>
  <si>
    <t>P-value</t>
  </si>
  <si>
    <t>Significant At</t>
  </si>
  <si>
    <t>95% confidence:</t>
  </si>
  <si>
    <t>99% confidence:</t>
  </si>
  <si>
    <t>Fill the cells with red background; rest of the cells will update automatically</t>
  </si>
  <si>
    <t>90% Conversion Rate Limits</t>
  </si>
  <si>
    <t>90% confidence:</t>
  </si>
  <si>
    <t>https://vwo.com/</t>
  </si>
  <si>
    <t>A/B Testing Significance Calculator | VWO</t>
  </si>
</sst>
</file>

<file path=xl/styles.xml><?xml version="1.0" encoding="utf-8"?>
<styleSheet xmlns="http://schemas.openxmlformats.org/spreadsheetml/2006/main">
  <numFmts count="26">
    <numFmt numFmtId="5" formatCode="&quot;₹&quot;#,##0_);\(&quot;₹&quot;#,##0\)"/>
    <numFmt numFmtId="6" formatCode="&quot;₹&quot;#,##0_);[Red]\(&quot;₹&quot;#,##0\)"/>
    <numFmt numFmtId="7" formatCode="&quot;₹&quot;#,##0.00_);\(&quot;₹&quot;#,##0.00\)"/>
    <numFmt numFmtId="8" formatCode="&quot;₹&quot;#,##0.00_);[Red]\(&quot;₹&quot;#,##0.00\)"/>
    <numFmt numFmtId="42" formatCode="_(&quot;₹&quot;* #,##0_);_(&quot;₹&quot;* \(#,##0\);_(&quot;₹&quot;* &quot;-&quot;_);_(@_)"/>
    <numFmt numFmtId="41" formatCode="_(* #,##0_);_(* \(#,##0\);_(* &quot;-&quot;_);_(@_)"/>
    <numFmt numFmtId="44" formatCode="_(&quot;₹&quot;* #,##0.00_);_(&quot;₹&quot;* \(#,##0.00\);_(&quot;₹&quot;* &quot;-&quot;??_);_(@_)"/>
    <numFmt numFmtId="43" formatCode="_(* #,##0.00_);_(* \(#,##0.00\);_(* &quot;-&quot;??_);_(@_)"/>
    <numFmt numFmtId="164" formatCode="&quot;₹&quot;\ #,##0;\-&quot;₹&quot;\ #,##0"/>
    <numFmt numFmtId="165" formatCode="&quot;₹&quot;\ #,##0;[Red]\-&quot;₹&quot;\ #,##0"/>
    <numFmt numFmtId="166" formatCode="&quot;₹&quot;\ #,##0.00;\-&quot;₹&quot;\ #,##0.00"/>
    <numFmt numFmtId="167" formatCode="&quot;₹&quot;\ #,##0.00;[Red]\-&quot;₹&quot;\ #,##0.00"/>
    <numFmt numFmtId="168" formatCode="_-&quot;₹&quot;\ * #,##0_-;\-&quot;₹&quot;\ * #,##0_-;_-&quot;₹&quot;\ * &quot;-&quot;_-;_-@_-"/>
    <numFmt numFmtId="169" formatCode="_-* #,##0_-;\-* #,##0_-;_-* &quot;-&quot;_-;_-@_-"/>
    <numFmt numFmtId="170" formatCode="_-&quot;₹&quot;\ * #,##0.00_-;\-&quot;₹&quot;\ * #,##0.00_-;_-&quot;₹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9"/>
      <name val="Calibri"/>
      <family val="2"/>
    </font>
    <font>
      <i/>
      <sz val="16"/>
      <color indexed="10"/>
      <name val="Calibri"/>
      <family val="2"/>
    </font>
    <font>
      <i/>
      <sz val="11"/>
      <color indexed="8"/>
      <name val="Calibri"/>
      <family val="2"/>
    </font>
    <font>
      <sz val="2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0"/>
      <name val="Calibri"/>
      <family val="2"/>
    </font>
    <font>
      <i/>
      <sz val="16"/>
      <color rgb="FFFF0000"/>
      <name val="Calibri"/>
      <family val="2"/>
    </font>
    <font>
      <i/>
      <sz val="11"/>
      <color theme="1"/>
      <name val="Calibri"/>
      <family val="2"/>
    </font>
    <font>
      <sz val="2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7" fillId="34" borderId="16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8" fillId="0" borderId="0" xfId="0" applyFont="1" applyBorder="1" applyAlignment="1">
      <alignment/>
    </xf>
    <xf numFmtId="0" fontId="46" fillId="0" borderId="12" xfId="0" applyFont="1" applyBorder="1" applyAlignment="1">
      <alignment/>
    </xf>
    <xf numFmtId="10" fontId="45" fillId="0" borderId="14" xfId="0" applyNumberFormat="1" applyFont="1" applyBorder="1" applyAlignment="1">
      <alignment/>
    </xf>
    <xf numFmtId="10" fontId="45" fillId="0" borderId="0" xfId="0" applyNumberFormat="1" applyFont="1" applyBorder="1" applyAlignment="1">
      <alignment/>
    </xf>
    <xf numFmtId="10" fontId="45" fillId="0" borderId="15" xfId="0" applyNumberFormat="1" applyFont="1" applyBorder="1" applyAlignment="1">
      <alignment/>
    </xf>
    <xf numFmtId="10" fontId="45" fillId="0" borderId="17" xfId="0" applyNumberFormat="1" applyFont="1" applyBorder="1" applyAlignment="1">
      <alignment/>
    </xf>
    <xf numFmtId="0" fontId="49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50" fillId="0" borderId="0" xfId="0" applyFont="1" applyBorder="1" applyAlignment="1">
      <alignment/>
    </xf>
    <xf numFmtId="0" fontId="51" fillId="0" borderId="14" xfId="0" applyFont="1" applyBorder="1" applyAlignment="1">
      <alignment/>
    </xf>
    <xf numFmtId="0" fontId="46" fillId="0" borderId="15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9" fontId="49" fillId="0" borderId="14" xfId="0" applyNumberFormat="1" applyFont="1" applyBorder="1" applyAlignment="1">
      <alignment horizontal="center"/>
    </xf>
    <xf numFmtId="9" fontId="49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36" fillId="0" borderId="0" xfId="52" applyBorder="1" applyAlignment="1" applyProtection="1">
      <alignment horizontal="left"/>
      <protection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vwo.com/" TargetMode="External" /><Relationship Id="rId3" Type="http://schemas.openxmlformats.org/officeDocument/2006/relationships/hyperlink" Target="https://vwo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0</xdr:row>
      <xdr:rowOff>104775</xdr:rowOff>
    </xdr:from>
    <xdr:to>
      <xdr:col>15</xdr:col>
      <xdr:colOff>552450</xdr:colOff>
      <xdr:row>1</xdr:row>
      <xdr:rowOff>114300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104775"/>
          <a:ext cx="11334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vwo.com/" TargetMode="External" /><Relationship Id="rId2" Type="http://schemas.openxmlformats.org/officeDocument/2006/relationships/hyperlink" Target="https://vwo.com/" TargetMode="External" /><Relationship Id="rId3" Type="http://schemas.openxmlformats.org/officeDocument/2006/relationships/hyperlink" Target="https://vwo.com/" TargetMode="External" /><Relationship Id="rId4" Type="http://schemas.openxmlformats.org/officeDocument/2006/relationships/hyperlink" Target="https://vwo.com/" TargetMode="Externa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0"/>
  <sheetViews>
    <sheetView tabSelected="1" zoomScalePageLayoutView="0" workbookViewId="0" topLeftCell="A1">
      <selection activeCell="B2" sqref="B2"/>
    </sheetView>
  </sheetViews>
  <sheetFormatPr defaultColWidth="8.8515625" defaultRowHeight="15"/>
  <cols>
    <col min="1" max="1" width="2.7109375" style="0" customWidth="1"/>
    <col min="2" max="2" width="12.28125" style="0" customWidth="1"/>
    <col min="3" max="3" width="11.00390625" style="0" customWidth="1"/>
    <col min="4" max="4" width="14.421875" style="0" customWidth="1"/>
    <col min="5" max="5" width="8.8515625" style="0" customWidth="1"/>
    <col min="6" max="6" width="9.7109375" style="0" bestFit="1" customWidth="1"/>
    <col min="7" max="7" width="8.8515625" style="0" customWidth="1"/>
    <col min="8" max="8" width="9.140625" style="0" customWidth="1"/>
    <col min="9" max="9" width="8.8515625" style="0" customWidth="1"/>
    <col min="10" max="10" width="10.7109375" style="0" customWidth="1"/>
    <col min="11" max="11" width="5.421875" style="0" customWidth="1"/>
    <col min="12" max="12" width="8.8515625" style="0" customWidth="1"/>
    <col min="13" max="13" width="8.421875" style="0" customWidth="1"/>
  </cols>
  <sheetData>
    <row r="1" spans="2:17" ht="33.75">
      <c r="B1" s="23" t="s">
        <v>21</v>
      </c>
      <c r="C1" s="11"/>
      <c r="D1" s="11"/>
      <c r="E1" s="11"/>
      <c r="F1" s="11"/>
      <c r="G1" s="11"/>
      <c r="H1" s="11"/>
      <c r="I1" s="11"/>
      <c r="J1" s="11"/>
      <c r="L1" s="15" t="s">
        <v>0</v>
      </c>
      <c r="M1" s="11"/>
      <c r="N1" s="11"/>
      <c r="O1" s="11"/>
      <c r="P1" s="11"/>
      <c r="Q1" s="11"/>
    </row>
    <row r="2" spans="2:17" ht="15">
      <c r="B2" s="11"/>
      <c r="C2" s="11"/>
      <c r="D2" s="11"/>
      <c r="E2" s="11"/>
      <c r="F2" s="11"/>
      <c r="G2" s="11"/>
      <c r="H2" s="11"/>
      <c r="I2" s="11"/>
      <c r="J2" s="11"/>
      <c r="L2" s="11"/>
      <c r="M2" s="11"/>
      <c r="N2" s="11"/>
      <c r="O2" s="11"/>
      <c r="P2" s="11"/>
      <c r="Q2" s="11"/>
    </row>
    <row r="3" spans="2:17" ht="15">
      <c r="B3" s="29" t="s">
        <v>5</v>
      </c>
      <c r="C3" s="29"/>
      <c r="D3" s="11" t="s">
        <v>17</v>
      </c>
      <c r="E3" s="11"/>
      <c r="F3" s="11"/>
      <c r="G3" s="11"/>
      <c r="H3" s="11"/>
      <c r="I3" s="11"/>
      <c r="J3" s="11"/>
      <c r="L3" s="30" t="s">
        <v>20</v>
      </c>
      <c r="M3" s="30"/>
      <c r="N3" s="30"/>
      <c r="O3" s="30"/>
      <c r="P3" s="11"/>
      <c r="Q3" s="11"/>
    </row>
    <row r="6" spans="12:25" ht="15.75">
      <c r="L6" s="31" t="s">
        <v>18</v>
      </c>
      <c r="M6" s="32"/>
      <c r="N6" s="32"/>
      <c r="O6" s="33"/>
      <c r="Q6" s="31" t="s">
        <v>8</v>
      </c>
      <c r="R6" s="32"/>
      <c r="S6" s="32"/>
      <c r="T6" s="33"/>
      <c r="V6" s="31" t="s">
        <v>11</v>
      </c>
      <c r="W6" s="32"/>
      <c r="X6" s="32"/>
      <c r="Y6" s="33"/>
    </row>
    <row r="7" spans="2:25" ht="18.75">
      <c r="B7" s="3"/>
      <c r="C7" s="4" t="s">
        <v>3</v>
      </c>
      <c r="D7" s="5" t="s">
        <v>4</v>
      </c>
      <c r="F7" s="16" t="s">
        <v>6</v>
      </c>
      <c r="G7" s="9"/>
      <c r="H7" s="9"/>
      <c r="I7" s="4" t="s">
        <v>7</v>
      </c>
      <c r="J7" s="1"/>
      <c r="L7" s="10"/>
      <c r="M7" s="21" t="s">
        <v>9</v>
      </c>
      <c r="N7" s="21" t="s">
        <v>10</v>
      </c>
      <c r="O7" s="12"/>
      <c r="Q7" s="10"/>
      <c r="R7" s="21" t="s">
        <v>9</v>
      </c>
      <c r="S7" s="21" t="s">
        <v>10</v>
      </c>
      <c r="T7" s="12"/>
      <c r="V7" s="10"/>
      <c r="W7" s="21" t="s">
        <v>9</v>
      </c>
      <c r="X7" s="21" t="s">
        <v>10</v>
      </c>
      <c r="Y7" s="12"/>
    </row>
    <row r="8" spans="2:25" ht="18.75">
      <c r="B8" s="6" t="s">
        <v>1</v>
      </c>
      <c r="C8" s="8">
        <v>2000</v>
      </c>
      <c r="D8" s="8">
        <v>134</v>
      </c>
      <c r="F8" s="17">
        <f>control_conversions/control_visitors</f>
        <v>0.067</v>
      </c>
      <c r="G8" s="11"/>
      <c r="H8" s="11"/>
      <c r="I8" s="18">
        <f>SQRT((control_p*(1-control_p)/control_visitors))</f>
        <v>0.005590661857061291</v>
      </c>
      <c r="J8" s="12"/>
      <c r="L8" s="10"/>
      <c r="M8" s="18">
        <f>IF(control_p-1.65*control_se&lt;0,0,control_p-1.65*control_se)</f>
        <v>0.05777540793584887</v>
      </c>
      <c r="N8" s="18">
        <f>IF(control_p+1.65*control_se&gt;1,1,control_p+1.65*control_se)</f>
        <v>0.07622459206415114</v>
      </c>
      <c r="O8" s="12"/>
      <c r="Q8" s="10"/>
      <c r="R8" s="18">
        <f>IF(control_p-1.96*control_se&lt;0,0,control_p-1.96*control_se)</f>
        <v>0.056042302760159875</v>
      </c>
      <c r="S8" s="18">
        <f>IF(control_p+1.96*control_se&gt;1,1,control_p+1.96*control_se)</f>
        <v>0.07795769723984014</v>
      </c>
      <c r="T8" s="12"/>
      <c r="V8" s="10"/>
      <c r="W8" s="18">
        <f>IF(control_p-2.57*control_se&lt;0,0,control_p-2.57*control_se)</f>
        <v>0.05263199902735249</v>
      </c>
      <c r="X8" s="18">
        <f>IF(control_p+2.57*control_se&gt;1,1,control_p+2.57*control_se)</f>
        <v>0.08136800097264751</v>
      </c>
      <c r="Y8" s="12"/>
    </row>
    <row r="9" spans="2:25" ht="18.75">
      <c r="B9" s="7" t="s">
        <v>2</v>
      </c>
      <c r="C9" s="8">
        <v>3000</v>
      </c>
      <c r="D9" s="8">
        <v>165</v>
      </c>
      <c r="F9" s="19">
        <f>variation_conversions/variation_visitors</f>
        <v>0.055</v>
      </c>
      <c r="G9" s="13"/>
      <c r="H9" s="13"/>
      <c r="I9" s="20">
        <f>SQRT((variation_p*(1-variation_p)/variation_visitors))</f>
        <v>0.004162331077653483</v>
      </c>
      <c r="J9" s="14"/>
      <c r="L9" s="22"/>
      <c r="M9" s="20">
        <f>IF(variation_p-1.65*variation_se&lt;0,0,variation_p-1.65*variation_se)</f>
        <v>0.048132153721871754</v>
      </c>
      <c r="N9" s="20">
        <f>IF(variation_p+1.65*variation_se&gt;1,1,variation_p+1.65*variation_se)</f>
        <v>0.06186784627812825</v>
      </c>
      <c r="O9" s="14"/>
      <c r="Q9" s="22"/>
      <c r="R9" s="20">
        <f>IF(variation_p-1.96*variation_se&lt;0,0,variation_p-1.96*variation_se)</f>
        <v>0.04684183108779917</v>
      </c>
      <c r="S9" s="20">
        <f>IF(variation_p+1.96*variation_se&gt;1,1,variation_p+1.96*variation_se)</f>
        <v>0.06315816891220083</v>
      </c>
      <c r="T9" s="14"/>
      <c r="V9" s="22"/>
      <c r="W9" s="20">
        <f>IF(variation_p-2.57*variation_se&lt;0,0,variation_p-2.57*variation_se)</f>
        <v>0.044302809130430554</v>
      </c>
      <c r="X9" s="20">
        <f>IF(variation_p+2.57*variation_se&gt;1,1,variation_p+2.57*variation_se)</f>
        <v>0.06569719086956945</v>
      </c>
      <c r="Y9" s="14"/>
    </row>
    <row r="13" spans="2:4" ht="18.75" customHeight="1">
      <c r="B13" s="34" t="s">
        <v>14</v>
      </c>
      <c r="C13" s="35"/>
      <c r="D13" s="1"/>
    </row>
    <row r="14" spans="2:4" ht="18.75" customHeight="1">
      <c r="B14" s="27" t="s">
        <v>19</v>
      </c>
      <c r="C14" s="28"/>
      <c r="D14" s="2" t="str">
        <f>IF(OR(p_value&lt;0.1,p_value&gt;0.9),"YES","NO")</f>
        <v>YES</v>
      </c>
    </row>
    <row r="15" spans="2:4" ht="18.75">
      <c r="B15" s="27" t="s">
        <v>15</v>
      </c>
      <c r="C15" s="28"/>
      <c r="D15" s="2" t="str">
        <f>IF(OR(p_value&lt;0.05,p_value&gt;0.95),"YES","NO")</f>
        <v>YES</v>
      </c>
    </row>
    <row r="16" spans="2:4" ht="18.75">
      <c r="B16" s="27" t="s">
        <v>16</v>
      </c>
      <c r="C16" s="28"/>
      <c r="D16" s="2" t="str">
        <f>IF(OR(p_value&lt;0.01,p_value&gt;0.99),"YES","NO")</f>
        <v>NO</v>
      </c>
    </row>
    <row r="17" spans="2:4" ht="15">
      <c r="B17" s="10"/>
      <c r="C17" s="11"/>
      <c r="D17" s="12"/>
    </row>
    <row r="18" spans="2:4" ht="15.75">
      <c r="B18" s="24" t="s">
        <v>12</v>
      </c>
      <c r="C18" s="11">
        <f>(control_p-variation_p)/SQRT(POWER(control_se,2)+POWER(variation_se,2))</f>
        <v>1.7216713633337686</v>
      </c>
      <c r="D18" s="12"/>
    </row>
    <row r="19" spans="2:4" ht="15">
      <c r="B19" s="10"/>
      <c r="C19" s="11"/>
      <c r="D19" s="12"/>
    </row>
    <row r="20" spans="2:4" ht="18.75">
      <c r="B20" s="25" t="s">
        <v>13</v>
      </c>
      <c r="C20" s="26">
        <f>NORMDIST(z_score,0,1,TRUE)</f>
        <v>0.9574354661671219</v>
      </c>
      <c r="D20" s="14"/>
    </row>
  </sheetData>
  <sheetProtection/>
  <mergeCells count="9">
    <mergeCell ref="V6:Y6"/>
    <mergeCell ref="B14:C14"/>
    <mergeCell ref="B13:C13"/>
    <mergeCell ref="B15:C15"/>
    <mergeCell ref="B16:C16"/>
    <mergeCell ref="B3:C3"/>
    <mergeCell ref="L3:O3"/>
    <mergeCell ref="L6:O6"/>
    <mergeCell ref="Q6:T6"/>
  </mergeCells>
  <hyperlinks>
    <hyperlink ref="L3" r:id="rId1" display="https://vwo.com/"/>
    <hyperlink ref="M3" r:id="rId2" display="https://vwo.com/"/>
    <hyperlink ref="N3" r:id="rId3" display="https://vwo.com/"/>
    <hyperlink ref="O3" r:id="rId4" display="https://vwo.com/"/>
  </hyperlinks>
  <printOptions/>
  <pageMargins left="0.75" right="0.75" top="1" bottom="1" header="0.3" footer="0.3"/>
  <pageSetup horizontalDpi="600" verticalDpi="600" orientation="portrait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Paras</dc:creator>
  <cp:keywords/>
  <dc:description/>
  <cp:lastModifiedBy>Microsoft Office User</cp:lastModifiedBy>
  <dcterms:created xsi:type="dcterms:W3CDTF">2010-09-27T11:56:00Z</dcterms:created>
  <dcterms:modified xsi:type="dcterms:W3CDTF">2019-11-07T12:54:29Z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